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905" windowWidth="21600" windowHeight="113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<sst xmlns="http://schemas.openxmlformats.org/spreadsheetml/2006/main" count="54" uniqueCount="37">
  <si>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Análise dimensional de tijolos ecológicos:</t>
  </si>
  <si>
    <t>Amostra 1</t>
  </si>
  <si>
    <t>Amostra 2</t>
  </si>
  <si>
    <t>Amostra 3</t>
  </si>
  <si>
    <t>Amostra 4</t>
  </si>
  <si>
    <t>Amostra 5</t>
  </si>
  <si>
    <t>Medida 1</t>
  </si>
  <si>
    <t>Medida 2</t>
  </si>
  <si>
    <t>Medida 3</t>
  </si>
  <si>
    <t>Medida 4</t>
  </si>
  <si>
    <t>Resultados:</t>
  </si>
  <si>
    <t>Altura nominal do tijolo em milímetros:</t>
  </si>
  <si>
    <t>mm</t>
  </si>
  <si>
    <t>(Exemplo: 70,0 mm)</t>
  </si>
  <si>
    <t>Média</t>
  </si>
  <si>
    <t>Global</t>
  </si>
  <si>
    <t>Variação máx.</t>
  </si>
  <si>
    <t>Absorção de água em tijolos ecológicos</t>
  </si>
  <si>
    <t>Peso seco</t>
  </si>
  <si>
    <t>Peso úmido</t>
  </si>
  <si>
    <t>Quant. Água</t>
  </si>
  <si>
    <t>Quantidade de amostras</t>
  </si>
  <si>
    <t>unidades</t>
  </si>
  <si>
    <t>% Água</t>
  </si>
  <si>
    <t>Limite norma</t>
  </si>
  <si>
    <t>1) Informe a quantidade de amostras disponíveis (de 1 a 5):</t>
  </si>
  <si>
    <t>2) Informe aqui qual a altura nominal do tijolo informado pelo fabricante:</t>
  </si>
  <si>
    <t>3) Insira as medidas das amostras aqui:</t>
  </si>
  <si>
    <t>4) Analise os resultados aqui:</t>
  </si>
  <si>
    <t>5) Conclusão:</t>
  </si>
  <si>
    <t>2) Analise os resultados aqui:</t>
  </si>
  <si>
    <t>1) Insira as medidas de peso aqui:</t>
  </si>
  <si>
    <t>- A diferença da média encontrada em relação ao informado é</t>
  </si>
  <si>
    <t>Limite Superior</t>
  </si>
  <si>
    <t>Limite Inferior</t>
  </si>
  <si>
    <t>- Valor médio da absorção de água</t>
  </si>
  <si>
    <t>%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</si>
</sst>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5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34" borderId="0" xfId="0" applyFill="1" applyAlignment="1">
      <alignment/>
    </xf>
    <xf numFmtId="1" fontId="0" fillId="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35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 horizontal="left"/>
    </xf>
    <xf numFmtId="16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164" fontId="0" fillId="33" borderId="19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0" xfId="0" applyFill="1" applyAlignment="1" quotePrefix="1">
      <alignment/>
    </xf>
    <xf numFmtId="164" fontId="0" fillId="35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C0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FF00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6" width="11.421875" style="0" customWidth="1"/>
    <col min="7" max="7" width="16.00390625" style="0" customWidth="1"/>
  </cols>
  <sheetData>
    <row r="1" spans="1:9" ht="21">
      <c r="A1" s="11"/>
      <c r="B1" s="12" t="s">
        <v>0</v>
      </c>
      <c r="C1" s="11"/>
      <c r="D1" s="11"/>
      <c r="E1" s="11"/>
      <c r="F1" s="11"/>
      <c r="G1" s="11"/>
      <c r="H1" s="11"/>
      <c r="I1" s="11"/>
    </row>
    <row r="2" spans="1:9" ht="5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15">
      <c r="A4" s="11" t="s">
        <v>25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15">
      <c r="A6" s="30" t="s">
        <v>21</v>
      </c>
      <c r="B6" s="30"/>
      <c r="C6" s="30"/>
      <c r="D6" s="30"/>
      <c r="E6" s="7">
        <v>3</v>
      </c>
      <c r="F6" s="8" t="s">
        <v>22</v>
      </c>
      <c r="G6" s="11"/>
      <c r="H6" s="11"/>
      <c r="I6" s="11"/>
    </row>
    <row r="7" spans="1:9" ht="15">
      <c r="A7" s="17"/>
      <c r="B7" s="17"/>
      <c r="C7" s="17"/>
      <c r="D7" s="17"/>
      <c r="E7" s="18"/>
      <c r="F7" s="19"/>
      <c r="G7" s="11"/>
      <c r="H7" s="11"/>
      <c r="I7" s="11"/>
    </row>
    <row r="8" spans="1:9" ht="15">
      <c r="A8" s="11" t="s">
        <v>26</v>
      </c>
      <c r="B8" s="11"/>
      <c r="C8" s="11"/>
      <c r="D8" s="11"/>
      <c r="E8" s="11"/>
      <c r="F8" s="11"/>
      <c r="G8" s="11"/>
      <c r="H8" s="11"/>
      <c r="I8" s="11"/>
    </row>
    <row r="9" spans="1:9" ht="15">
      <c r="A9" s="11"/>
      <c r="B9" s="11" t="s">
        <v>13</v>
      </c>
      <c r="C9" s="11"/>
      <c r="D9" s="11"/>
      <c r="E9" s="11"/>
      <c r="F9" s="11"/>
      <c r="G9" s="11"/>
      <c r="H9" s="11"/>
      <c r="I9" s="11"/>
    </row>
    <row r="10" spans="1:9" ht="6.7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">
      <c r="A11" s="30" t="s">
        <v>11</v>
      </c>
      <c r="B11" s="30"/>
      <c r="C11" s="30"/>
      <c r="D11" s="30"/>
      <c r="E11" s="7">
        <v>70</v>
      </c>
      <c r="F11" s="8" t="s">
        <v>12</v>
      </c>
      <c r="G11" s="11"/>
      <c r="H11" s="11"/>
      <c r="I11" s="11"/>
    </row>
    <row r="12" spans="1:9" ht="9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11" t="s">
        <v>27</v>
      </c>
      <c r="B13" s="11"/>
      <c r="C13" s="11"/>
      <c r="D13" s="11"/>
      <c r="E13" s="11"/>
      <c r="F13" s="11"/>
      <c r="G13" s="11"/>
      <c r="H13" s="11"/>
      <c r="I13" s="11"/>
    </row>
    <row r="14" spans="1:9" ht="15">
      <c r="A14" s="14"/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1"/>
      <c r="H14" s="11"/>
      <c r="I14" s="11"/>
    </row>
    <row r="15" spans="1:9" ht="15">
      <c r="A15" s="3" t="s">
        <v>6</v>
      </c>
      <c r="B15" s="2">
        <f>E11</f>
        <v>70</v>
      </c>
      <c r="C15" s="2">
        <f>E11</f>
        <v>70</v>
      </c>
      <c r="D15" s="2">
        <f>E11</f>
        <v>70</v>
      </c>
      <c r="E15" s="2">
        <f>E11</f>
        <v>70</v>
      </c>
      <c r="F15" s="2">
        <f>E11</f>
        <v>70</v>
      </c>
      <c r="G15" s="11"/>
      <c r="H15" s="11"/>
      <c r="I15" s="11"/>
    </row>
    <row r="16" spans="1:9" ht="15">
      <c r="A16" s="3" t="s">
        <v>7</v>
      </c>
      <c r="B16" s="2">
        <f>E11</f>
        <v>70</v>
      </c>
      <c r="C16" s="2">
        <f>E11</f>
        <v>70</v>
      </c>
      <c r="D16" s="2">
        <f>E11</f>
        <v>70</v>
      </c>
      <c r="E16" s="2">
        <f>E11</f>
        <v>70</v>
      </c>
      <c r="F16" s="2">
        <f>E11</f>
        <v>70</v>
      </c>
      <c r="G16" s="11"/>
      <c r="H16" s="11"/>
      <c r="I16" s="11"/>
    </row>
    <row r="17" spans="1:9" ht="15">
      <c r="A17" s="3" t="s">
        <v>8</v>
      </c>
      <c r="B17" s="2">
        <f>E11</f>
        <v>70</v>
      </c>
      <c r="C17" s="2">
        <f>E11</f>
        <v>70</v>
      </c>
      <c r="D17" s="2">
        <f>E11</f>
        <v>70</v>
      </c>
      <c r="E17" s="2">
        <f>E11</f>
        <v>70</v>
      </c>
      <c r="F17" s="2">
        <f>E11</f>
        <v>70</v>
      </c>
      <c r="G17" s="11"/>
      <c r="H17" s="11"/>
      <c r="I17" s="11"/>
    </row>
    <row r="18" spans="1:9" ht="15">
      <c r="A18" s="3" t="s">
        <v>9</v>
      </c>
      <c r="B18" s="2">
        <f>E11</f>
        <v>70</v>
      </c>
      <c r="C18" s="2">
        <f>E11</f>
        <v>70</v>
      </c>
      <c r="D18" s="2">
        <f>E11</f>
        <v>70</v>
      </c>
      <c r="E18" s="2">
        <f>E11</f>
        <v>70</v>
      </c>
      <c r="F18" s="2">
        <f>E11</f>
        <v>70</v>
      </c>
      <c r="G18" s="11"/>
      <c r="H18" s="11"/>
      <c r="I18" s="11"/>
    </row>
    <row r="19" spans="1:9" ht="9.7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1">
      <c r="A20" s="11"/>
      <c r="B20" s="11"/>
      <c r="C20" s="12" t="s">
        <v>10</v>
      </c>
      <c r="D20" s="11"/>
      <c r="E20" s="11"/>
      <c r="F20" s="11"/>
      <c r="G20" s="11"/>
      <c r="H20" s="11"/>
      <c r="I20" s="11"/>
    </row>
    <row r="21" spans="1:9" ht="6.7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>
      <c r="A22" s="11" t="s">
        <v>28</v>
      </c>
      <c r="B22" s="11"/>
      <c r="C22" s="11"/>
      <c r="D22" s="11"/>
      <c r="E22" s="11"/>
      <c r="F22" s="11"/>
      <c r="G22" s="11"/>
      <c r="H22" s="11"/>
      <c r="I22" s="11"/>
    </row>
    <row r="23" spans="1:9" ht="15">
      <c r="A23" s="1"/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 t="s">
        <v>15</v>
      </c>
      <c r="H23" s="11"/>
      <c r="I23" s="11"/>
    </row>
    <row r="24" spans="1:9" ht="15">
      <c r="A24" s="1" t="s">
        <v>14</v>
      </c>
      <c r="B24" s="5">
        <f>SUM(B15:B18)/4</f>
        <v>70</v>
      </c>
      <c r="C24" s="5">
        <f>SUM(C15:C18)/4</f>
        <v>70</v>
      </c>
      <c r="D24" s="5">
        <f>SUM(D15:D18)/4</f>
        <v>70</v>
      </c>
      <c r="E24" s="5">
        <f>SUM(E15:E18)/4</f>
        <v>70</v>
      </c>
      <c r="F24" s="5">
        <f>SUM(F15:F18)/4</f>
        <v>70</v>
      </c>
      <c r="G24" s="6">
        <f>IF(E6=1,B24,IF(E6=2,SUM(B24:C24)/2,IF(E6=3,SUM(B24:D24)/3,IF(E6=4,SUM(B24:E24)/4,IF(E6=5,SUM(B24:F24)/5,"ERRO!")))))</f>
        <v>70</v>
      </c>
      <c r="H24" s="11"/>
      <c r="I24" s="11"/>
    </row>
    <row r="25" spans="1:9" ht="15">
      <c r="A25" s="14" t="s">
        <v>16</v>
      </c>
      <c r="B25" s="15">
        <f>LARGE(B15:B18,1)-SMALL(B15:B18,1)</f>
        <v>0</v>
      </c>
      <c r="C25" s="15">
        <f>LARGE(C15:C18,1)-SMALL(C15:C18,1)</f>
        <v>0</v>
      </c>
      <c r="D25" s="15">
        <f>LARGE(D15:D18,1)-SMALL(D15:D18,1)</f>
        <v>0</v>
      </c>
      <c r="E25" s="15">
        <f>LARGE(E15:E18,1)-SMALL(E15:E18,1)</f>
        <v>0</v>
      </c>
      <c r="F25" s="15">
        <f>LARGE(F15:F18,1)-SMALL(F15:F18,1)</f>
        <v>0</v>
      </c>
      <c r="G25" s="16">
        <f>LARGE(B15:F18,1)-SMALL(B15:F18,1)</f>
        <v>0</v>
      </c>
      <c r="H25" s="11"/>
      <c r="I25" s="11"/>
    </row>
    <row r="26" spans="1:9" ht="15">
      <c r="A26" s="14" t="s">
        <v>33</v>
      </c>
      <c r="B26" s="15">
        <f>LARGE(B15:B18,1)-E11</f>
        <v>0</v>
      </c>
      <c r="C26" s="15">
        <f>LARGE(C15:C18,1)-E11</f>
        <v>0</v>
      </c>
      <c r="D26" s="15">
        <f>LARGE(D15:D18,1)-E11</f>
        <v>0</v>
      </c>
      <c r="E26" s="15">
        <f>LARGE(E15:E18,1)-E11</f>
        <v>0</v>
      </c>
      <c r="F26" s="15">
        <f>LARGE(F15:F18,1)-E11</f>
        <v>0</v>
      </c>
      <c r="G26" s="16">
        <f>LARGE(B26:F26,1)</f>
        <v>0</v>
      </c>
      <c r="H26" s="11"/>
      <c r="I26" s="11"/>
    </row>
    <row r="27" spans="1:9" ht="15">
      <c r="A27" s="14" t="s">
        <v>34</v>
      </c>
      <c r="B27" s="15">
        <f>E11-SMALL(B15:B18,1)</f>
        <v>0</v>
      </c>
      <c r="C27" s="15">
        <f>E11-SMALL(C15:C18,1)</f>
        <v>0</v>
      </c>
      <c r="D27" s="15">
        <f>E11-SMALL(D15:D18,1)</f>
        <v>0</v>
      </c>
      <c r="E27" s="15">
        <f>E11-SMALL(E15:E18,1)</f>
        <v>0</v>
      </c>
      <c r="F27" s="15">
        <f>E11-SMALL(F15:F18,1)</f>
        <v>0</v>
      </c>
      <c r="G27" s="16">
        <f>LARGE(B27:F27,1)</f>
        <v>0</v>
      </c>
      <c r="H27" s="11"/>
      <c r="I27" s="11"/>
    </row>
    <row r="28" spans="1:9" ht="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">
      <c r="A29" s="11" t="s">
        <v>29</v>
      </c>
      <c r="B29" s="11"/>
      <c r="C29" s="11"/>
      <c r="D29" s="11"/>
      <c r="E29" s="11"/>
      <c r="F29" s="11"/>
      <c r="G29" s="11"/>
      <c r="H29" s="11"/>
      <c r="I29" s="11"/>
    </row>
    <row r="30" spans="1:9" ht="15">
      <c r="A30" s="13"/>
      <c r="B30" s="11">
        <f>IF(G31&gt;0.5,"-Tente ajustar o valor da altura nominal para melhorar os resultados.","")</f>
      </c>
      <c r="C30" s="11"/>
      <c r="D30" s="11"/>
      <c r="E30" s="11"/>
      <c r="F30" s="11"/>
      <c r="G30" s="11"/>
      <c r="H30" s="11"/>
      <c r="I30" s="11"/>
    </row>
    <row r="31" spans="1:9" ht="19.5" customHeight="1">
      <c r="A31" s="11"/>
      <c r="B31" s="31" t="s">
        <v>32</v>
      </c>
      <c r="C31" s="11"/>
      <c r="D31" s="11"/>
      <c r="E31" s="11"/>
      <c r="F31" s="11"/>
      <c r="G31" s="11">
        <f>IF(G24-E11&gt;0,G24-E11,E11-G24)</f>
        <v>0</v>
      </c>
      <c r="H31" s="11" t="s">
        <v>12</v>
      </c>
      <c r="I31" s="11"/>
    </row>
    <row r="32" spans="1:9" ht="15">
      <c r="A32" s="11"/>
      <c r="B32" s="11" t="str">
        <f>IF(G25&lt;=2,"- A variação máxima atende a NBR","- Variação máxima acima do limite da norma!")</f>
        <v>- A variação máxima atende a NBR</v>
      </c>
      <c r="C32" s="11"/>
      <c r="D32" s="11"/>
      <c r="E32" s="11"/>
      <c r="F32" s="11"/>
      <c r="G32" s="11"/>
      <c r="H32" s="11"/>
      <c r="I32" s="11"/>
    </row>
    <row r="33" spans="1:9" ht="15">
      <c r="A33" s="11"/>
      <c r="B33" s="11" t="str">
        <f>IF(G26&lt;=1,"- O limite superior atende a NBR","- Limite superior acima do limite da norma!")</f>
        <v>- O limite superior atende a NBR</v>
      </c>
      <c r="C33" s="11"/>
      <c r="D33" s="11"/>
      <c r="E33" s="11"/>
      <c r="F33" s="11"/>
      <c r="G33" s="11"/>
      <c r="H33" s="11"/>
      <c r="I33" s="11"/>
    </row>
    <row r="34" spans="1:9" ht="15">
      <c r="A34" s="11"/>
      <c r="B34" s="11" t="str">
        <f>IF(G27&lt;=1,"- O limite inferior atende a NBR","- Limite inferior acima do limite da norma!")</f>
        <v>- O limite inferior atende a NBR</v>
      </c>
      <c r="C34" s="11"/>
      <c r="D34" s="11"/>
      <c r="E34" s="11"/>
      <c r="F34" s="11"/>
      <c r="G34" s="11"/>
      <c r="H34" s="11"/>
      <c r="I34" s="11"/>
    </row>
    <row r="35" spans="2:9" ht="15">
      <c r="B35" s="9" t="str">
        <f>IF(G25&lt;0.41," Classificação: TIJOLO PREMIUM!!!",IF(G25&lt;=1," Classificação: TIJOLO STANDARD",IF(G25&lt;=2,IF(B33="- O limite superior atende a NBR",IF(B34="- O limite inferior atende a NBR"," TIJOLO ATENDE A NORMA, MAS TEM MUITA VARIAÇÃO DE ESPESSURA"," TIJOLO RECUSADO -NÃO ATENDE A NBR 8492")," TIJOLO RECUSADO -NÃO ATENDE A NBR 8492")," TIJOLO RECUSADO -NÃO ATENDE A NBR 8492")))</f>
        <v> Classificação: TIJOLO PREMIUM!!!</v>
      </c>
      <c r="C35" s="9"/>
      <c r="D35" s="9"/>
      <c r="E35" s="9"/>
      <c r="F35" s="9"/>
      <c r="G35" s="9"/>
      <c r="H35" s="11"/>
      <c r="I35" s="11"/>
    </row>
    <row r="36" spans="1:9" ht="6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21">
      <c r="A40" s="11"/>
      <c r="B40" s="12" t="s">
        <v>17</v>
      </c>
      <c r="C40" s="11"/>
      <c r="D40" s="11"/>
      <c r="E40" s="11"/>
      <c r="F40" s="11"/>
      <c r="G40" s="11"/>
      <c r="H40" s="11"/>
      <c r="I40" s="11"/>
    </row>
    <row r="41" spans="1:9" ht="1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">
      <c r="A42" s="11" t="s">
        <v>31</v>
      </c>
      <c r="B42" s="11"/>
      <c r="C42" s="11"/>
      <c r="D42" s="11"/>
      <c r="E42" s="11"/>
      <c r="F42" s="11"/>
      <c r="G42" s="11"/>
      <c r="H42" s="11"/>
      <c r="I42" s="11"/>
    </row>
    <row r="43" spans="1:9" ht="15">
      <c r="A43" s="1"/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1"/>
      <c r="H43" s="11"/>
      <c r="I43" s="11"/>
    </row>
    <row r="44" spans="1:9" ht="15">
      <c r="A44" s="3" t="s">
        <v>18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  <c r="G44" s="11"/>
      <c r="H44" s="11"/>
      <c r="I44" s="11"/>
    </row>
    <row r="45" spans="1:9" ht="15">
      <c r="A45" s="3" t="s">
        <v>19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1"/>
      <c r="H45" s="11"/>
      <c r="I45" s="11"/>
    </row>
    <row r="46" spans="1:9" ht="1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21">
      <c r="A48" s="11"/>
      <c r="B48" s="11"/>
      <c r="C48" s="12" t="s">
        <v>10</v>
      </c>
      <c r="D48" s="11"/>
      <c r="E48" s="11"/>
      <c r="F48" s="11"/>
      <c r="G48" s="11"/>
      <c r="H48" s="11"/>
      <c r="I48" s="11"/>
    </row>
    <row r="49" spans="1:9" ht="1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.75" thickBot="1">
      <c r="A50" s="11" t="s">
        <v>30</v>
      </c>
      <c r="B50" s="11"/>
      <c r="C50" s="11"/>
      <c r="D50" s="11"/>
      <c r="E50" s="11"/>
      <c r="F50" s="11"/>
      <c r="G50" s="11"/>
      <c r="H50" s="11"/>
      <c r="I50" s="11"/>
    </row>
    <row r="51" spans="1:9" ht="15">
      <c r="A51" s="21"/>
      <c r="B51" s="22" t="s">
        <v>1</v>
      </c>
      <c r="C51" s="22" t="s">
        <v>2</v>
      </c>
      <c r="D51" s="22" t="s">
        <v>3</v>
      </c>
      <c r="E51" s="22" t="s">
        <v>4</v>
      </c>
      <c r="F51" s="23" t="s">
        <v>5</v>
      </c>
      <c r="G51" s="20"/>
      <c r="H51" s="11"/>
      <c r="I51" s="11"/>
    </row>
    <row r="52" spans="1:9" ht="15">
      <c r="A52" s="24" t="s">
        <v>20</v>
      </c>
      <c r="B52" s="5">
        <f>B45-B44</f>
        <v>0</v>
      </c>
      <c r="C52" s="5">
        <f>C45-C44</f>
        <v>0</v>
      </c>
      <c r="D52" s="5">
        <f>D45-D44</f>
        <v>0</v>
      </c>
      <c r="E52" s="5">
        <f>E45-E44</f>
        <v>0</v>
      </c>
      <c r="F52" s="25">
        <f>F45-F44</f>
        <v>0</v>
      </c>
      <c r="G52" s="29"/>
      <c r="H52" s="11"/>
      <c r="I52" s="11"/>
    </row>
    <row r="53" spans="1:9" ht="15">
      <c r="A53" s="24" t="s">
        <v>23</v>
      </c>
      <c r="B53" s="5">
        <f>(B52/B44)*100</f>
        <v>0</v>
      </c>
      <c r="C53" s="5">
        <f>(C52/C44)*100</f>
        <v>0</v>
      </c>
      <c r="D53" s="5">
        <f>(D52/D44)*100</f>
        <v>0</v>
      </c>
      <c r="E53" s="5">
        <f>(E52/E44)*100</f>
        <v>0</v>
      </c>
      <c r="F53" s="5">
        <f>(F52/F44)*100</f>
        <v>0</v>
      </c>
      <c r="G53" s="29"/>
      <c r="H53" s="11"/>
      <c r="I53" s="11"/>
    </row>
    <row r="54" spans="1:9" ht="15.75" thickBot="1">
      <c r="A54" s="26" t="s">
        <v>24</v>
      </c>
      <c r="B54" s="27">
        <v>22</v>
      </c>
      <c r="C54" s="27">
        <v>22</v>
      </c>
      <c r="D54" s="27">
        <v>22</v>
      </c>
      <c r="E54" s="27">
        <v>22</v>
      </c>
      <c r="F54" s="28">
        <v>22</v>
      </c>
      <c r="G54" s="29"/>
      <c r="H54" s="11"/>
      <c r="I54" s="11"/>
    </row>
    <row r="55" spans="1:9" ht="1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>
      <c r="A56" s="11"/>
      <c r="B56" s="9" t="str">
        <f>IF(LARGE(B53:F53,1)&lt;B54,"- Atende a NBR 8492 quanto aos valores individuais.","- Não atende a NBR 8492 quanto aos valores individuais!!!")</f>
        <v>- Atende a NBR 8492 quanto aos valores individuais.</v>
      </c>
      <c r="C56" s="9"/>
      <c r="D56" s="9"/>
      <c r="E56" s="9"/>
      <c r="F56" s="9"/>
      <c r="G56" s="9"/>
      <c r="H56" s="11"/>
      <c r="I56" s="11"/>
    </row>
    <row r="57" spans="1:9" ht="15">
      <c r="A57" s="11"/>
      <c r="B57" s="31" t="s">
        <v>35</v>
      </c>
      <c r="C57" s="11"/>
      <c r="D57" s="11"/>
      <c r="E57" s="32">
        <f>IF(E6=1,B53,IF(E6=2,SUM(B53:C53)/2,IF(E6=3,SUM(B53:D53)/3,IF(E6=4,SUM(B53:E53)/4,IF(E6=5,SUM(B53:F53)/5,"- A quantidade de amostras informada está incorreta.")))))</f>
        <v>0</v>
      </c>
      <c r="F57" s="11" t="s">
        <v>36</v>
      </c>
      <c r="G57" s="11"/>
      <c r="H57" s="11"/>
      <c r="I57" s="11"/>
    </row>
    <row r="58" spans="1:9" ht="16.5" customHeight="1">
      <c r="A58" s="11"/>
      <c r="B58" s="9" t="str">
        <f>IF(E57&lt;20,"- Atende a NBR 8492 quanto aos valores médios.","- Não atende a NBR 8492 quanto aos valores médios!!!")</f>
        <v>- Atende a NBR 8492 quanto aos valores médios.</v>
      </c>
      <c r="C58" s="9"/>
      <c r="D58" s="9"/>
      <c r="E58" s="9"/>
      <c r="F58" s="9"/>
      <c r="G58" s="9"/>
      <c r="H58" s="11"/>
      <c r="I58" s="11"/>
    </row>
    <row r="59" spans="2:9" ht="15">
      <c r="B59" s="11"/>
      <c r="C59" s="11"/>
      <c r="D59" s="11"/>
      <c r="E59" s="11"/>
      <c r="F59" s="11"/>
      <c r="G59" s="11"/>
      <c r="H59" s="11"/>
      <c r="I59" s="11"/>
    </row>
  </sheetData>
  <sheetProtection/>
  <mergeCells count="2">
    <mergeCell ref="A11:D11"/>
    <mergeCell ref="A6:D6"/>
  </mergeCells>
  <conditionalFormatting sqref="B25:G25">
    <cfRule type="cellIs" priority="11" dxfId="61" operator="greaterThan">
      <formula>2</formula>
    </cfRule>
    <cfRule type="cellIs" priority="12" dxfId="62" operator="greaterThan">
      <formula>1</formula>
    </cfRule>
  </conditionalFormatting>
  <conditionalFormatting sqref="B26:G27">
    <cfRule type="cellIs" priority="13" dxfId="61" operator="greaterThan">
      <formula>1</formula>
    </cfRule>
    <cfRule type="cellIs" priority="14" dxfId="63" operator="greaterThan">
      <formula>0.5</formula>
    </cfRule>
  </conditionalFormatting>
  <conditionalFormatting sqref="B56:G56">
    <cfRule type="expression" priority="5" dxfId="61">
      <formula>$B$56="- Não atende a NBR 8492 quanto aos valores individuais!!!"</formula>
    </cfRule>
    <cfRule type="expression" priority="6" dxfId="64">
      <formula>$B$56="- Atende a NBR 8492 quanto aos valores individuais."</formula>
    </cfRule>
  </conditionalFormatting>
  <conditionalFormatting sqref="B58:G58">
    <cfRule type="expression" priority="1" dxfId="61">
      <formula>$B$58="- Não atende a NBR 8492 quanto aos valores médios!!!"</formula>
    </cfRule>
    <cfRule type="expression" priority="2" dxfId="64">
      <formula>$B$58="- Atende a NBR 8492 quanto aos valores médios."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2020-06-09T15:58:12Z</dcterms:created>
  <dcterms:modified xsi:type="dcterms:W3CDTF">2020-06-13T21:01:21Z</dcterms:modified>
  <cp:category/>
  <cp:version/>
  <cp:contentType/>
  <cp:contentStatus/>
</cp:coreProperties>
</file>